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Роман\Desktop\ФЦК\Комплексная модернизация\2024 год\Отчетность по КТ 11,14,15\"/>
    </mc:Choice>
  </mc:AlternateContent>
  <xr:revisionPtr revIDLastSave="0" documentId="13_ncr:1_{7C7D09FF-9C13-43AC-87E3-DCBBC481C2B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Инструкция" sheetId="5" r:id="rId1"/>
    <sheet name="Общая информация" sheetId="9" r:id="rId2"/>
    <sheet name="ЦЗН 1" sheetId="4" r:id="rId3"/>
    <sheet name="Лист4" sheetId="12" state="hidden" r:id="rId4"/>
    <sheet name="Лист2" sheetId="10" state="hidden" r:id="rId5"/>
    <sheet name="легенда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G26" i="4"/>
  <c r="G25" i="4"/>
  <c r="F26" i="4"/>
  <c r="F25" i="4"/>
  <c r="G23" i="4"/>
  <c r="G22" i="4"/>
  <c r="F21" i="4"/>
  <c r="G21" i="4"/>
  <c r="F23" i="4"/>
  <c r="F9" i="4"/>
  <c r="G38" i="4"/>
  <c r="F38" i="4"/>
  <c r="G36" i="4"/>
  <c r="F36" i="4"/>
  <c r="G35" i="4"/>
  <c r="F35" i="4"/>
  <c r="G34" i="4"/>
  <c r="F34" i="4"/>
  <c r="G33" i="4"/>
  <c r="G32" i="4"/>
  <c r="F32" i="4"/>
  <c r="G31" i="4"/>
  <c r="F31" i="4"/>
  <c r="G30" i="4"/>
  <c r="F30" i="4"/>
  <c r="G28" i="4"/>
  <c r="F28" i="4"/>
  <c r="G27" i="4"/>
  <c r="F27" i="4"/>
  <c r="F22" i="4"/>
  <c r="G19" i="4"/>
  <c r="F19" i="4"/>
  <c r="G18" i="4"/>
  <c r="F18" i="4"/>
  <c r="G17" i="4"/>
  <c r="F17" i="4"/>
  <c r="G16" i="4"/>
  <c r="F16" i="4"/>
  <c r="G15" i="4"/>
  <c r="F15" i="4"/>
  <c r="G13" i="4"/>
  <c r="F13" i="4"/>
  <c r="D13" i="4"/>
  <c r="C13" i="4"/>
  <c r="B11" i="4"/>
  <c r="A11" i="4"/>
  <c r="B10" i="4"/>
</calcChain>
</file>

<file path=xl/sharedStrings.xml><?xml version="1.0" encoding="utf-8"?>
<sst xmlns="http://schemas.openxmlformats.org/spreadsheetml/2006/main" count="182" uniqueCount="129">
  <si>
    <t>№</t>
  </si>
  <si>
    <t>Уровень ЦЗН</t>
  </si>
  <si>
    <t>Подтверждение методолога ФЦК</t>
  </si>
  <si>
    <t>Параметр</t>
  </si>
  <si>
    <t>Обеспечение бесплатного доступа к единому порталу государственных и муниципальных услуг (ЕПГУ)</t>
  </si>
  <si>
    <t>Обеспечение бесплатного доступа к региональному порталу государственных и муниципальных услуг</t>
  </si>
  <si>
    <t>Обеспечение бесплатного доступа к информационно-правовой системе «Официальный интернет-портал правовой информации»</t>
  </si>
  <si>
    <t>Обеспечение бесплатного доступа к официальным сайтам федеральных органов исполнительной власти</t>
  </si>
  <si>
    <t>Обеспечение бесплатного доступа к официальным сайтам органов государственной власти субъектов Российской Федерации</t>
  </si>
  <si>
    <t>Обеспечение бесплатного доступа к системе электронных сервисов информационного портала «Онлайнинспекция.рф»</t>
  </si>
  <si>
    <t>Возможность сохранения личных данных и паролей пользователей на компьютерах/планшетах в секторах цифровых сервисов</t>
  </si>
  <si>
    <t>Ведение журнала учета консультаций</t>
  </si>
  <si>
    <t>Наличие навигационных табличек</t>
  </si>
  <si>
    <t>Наличие пошаговых инструкций в электронном виде</t>
  </si>
  <si>
    <t>Наличие пошаговых инструкций в бумажном виде</t>
  </si>
  <si>
    <t>Для ЦЗН в целом</t>
  </si>
  <si>
    <t>Общая информация о ЦЗН</t>
  </si>
  <si>
    <t>Общая информация о СЦС</t>
  </si>
  <si>
    <t>1.</t>
  </si>
  <si>
    <t>1.1.</t>
  </si>
  <si>
    <t>1.2.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</si>
  <si>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</si>
  <si>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</si>
  <si>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</si>
  <si>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</si>
  <si>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</si>
  <si>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</si>
  <si>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</si>
  <si>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</si>
  <si>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</si>
  <si>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3.1.</t>
  </si>
  <si>
    <t>Количество АРМ в СЦС</t>
  </si>
  <si>
    <t>3.2.</t>
  </si>
  <si>
    <t>4.1.</t>
  </si>
  <si>
    <t>4.2.</t>
  </si>
  <si>
    <t>Число цифровых консультантов, работающих в СЦС</t>
  </si>
  <si>
    <t>Наличие скриптов взаимодействия цифровых консультантов в СЦС</t>
  </si>
  <si>
    <t>4.3.</t>
  </si>
  <si>
    <t>4.4.</t>
  </si>
  <si>
    <t>5.1.</t>
  </si>
  <si>
    <t>5.2.</t>
  </si>
  <si>
    <t>5.3.</t>
  </si>
  <si>
    <t>5.4.</t>
  </si>
  <si>
    <t>5.5.</t>
  </si>
  <si>
    <t>5.6.</t>
  </si>
  <si>
    <t>5.7.</t>
  </si>
  <si>
    <t>6.1.</t>
  </si>
  <si>
    <t>Обеспечено получение талона электронной очереди в сектора цифровых сервисов</t>
  </si>
  <si>
    <t>2.5.</t>
  </si>
  <si>
    <t>Осуществляется мониторинг качества обслуживания заявителей</t>
  </si>
  <si>
    <t>Да</t>
  </si>
  <si>
    <t>Нет</t>
  </si>
  <si>
    <t>Да (рекоменд)</t>
  </si>
  <si>
    <t>Нет (рекоменд)</t>
  </si>
  <si>
    <t>Площадь сектора цифровых сервисов, кв. м.</t>
  </si>
  <si>
    <t>Разделение сектора цифровых сервисов на зоны для граждан и работодателей</t>
  </si>
  <si>
    <t>Цифровые консультанты</t>
  </si>
  <si>
    <t>Доступ к основным информационным ресурсам</t>
  </si>
  <si>
    <t>Безопасность личных данных</t>
  </si>
  <si>
    <t>Обеспеченность и загруженность</t>
  </si>
  <si>
    <t>Наименование ЦЗН</t>
  </si>
  <si>
    <t>Шаг</t>
  </si>
  <si>
    <t>Действие</t>
  </si>
  <si>
    <t>Скрин</t>
  </si>
  <si>
    <t>…</t>
  </si>
  <si>
    <t>(укажите наименование ЦЗН 1)</t>
  </si>
  <si>
    <t>(укажите наименование ЦЗН 3)</t>
  </si>
  <si>
    <t>(укажите наименование ЦЗН 4)</t>
  </si>
  <si>
    <t>(укажите наименование ЦЗН 5)</t>
  </si>
  <si>
    <t>(укажите наименование ЦЗН 2)</t>
  </si>
  <si>
    <t>Модернизация в ходе проекта по КМ в 2024 году</t>
  </si>
  <si>
    <t>ЦЗН региона:</t>
  </si>
  <si>
    <t>Количество ЦЗН:</t>
  </si>
  <si>
    <t>в т.ч. Модернизированных в ходе проекта по КМ в 2024 году:</t>
  </si>
  <si>
    <t>Откройте вкладку "Общая информация"</t>
  </si>
  <si>
    <t>Модернизация в ходе проекта по КМ в 2024 году:</t>
  </si>
  <si>
    <t>Уровень ЦЗН:</t>
  </si>
  <si>
    <r>
      <t xml:space="preserve">Занесите информацию по </t>
    </r>
    <r>
      <rPr>
        <b/>
        <sz val="12"/>
        <color theme="1"/>
        <rFont val="Times New Roman"/>
        <family val="1"/>
        <charset val="204"/>
      </rPr>
      <t>всем ЦЗН</t>
    </r>
    <r>
      <rPr>
        <sz val="12"/>
        <color theme="1"/>
        <rFont val="Times New Roman"/>
        <family val="1"/>
        <charset val="204"/>
      </rPr>
      <t xml:space="preserve"> региона: 
- наименование ЦЗН
- уровень
- модернизация в рамках регионального проекта по комплексной модернизации в 2024 году</t>
    </r>
  </si>
  <si>
    <t>Комментарии</t>
  </si>
  <si>
    <t>* - не влияет на успешность прохождения КТ
** - впишите свои комментарии при необходимости</t>
  </si>
  <si>
    <t>Заполните основные параметры чек-листа:</t>
  </si>
  <si>
    <t>Заполните блок параметров, характеризующих общее состояние СЦС</t>
  </si>
  <si>
    <r>
      <rPr>
        <b/>
        <sz val="12"/>
        <color theme="1"/>
        <rFont val="Times New Roman"/>
        <family val="1"/>
        <charset val="204"/>
      </rPr>
      <t>Заполните блок общих параметров о ЦЗН:</t>
    </r>
    <r>
      <rPr>
        <sz val="12"/>
        <color theme="1"/>
        <rFont val="Times New Roman"/>
        <family val="1"/>
        <charset val="204"/>
      </rPr>
      <t xml:space="preserve">
- разделены ли сектора цифровых сервисов для граждан и работодателей
- количество окон первичного приема для граждан и работодателей (в случае если сектор цифровых сервисов совмещенный указывается суммарное количество окон первичного приема для граждан и работодателей)</t>
    </r>
  </si>
  <si>
    <t>Заполните блок параметров, характеризующих нормативную обеспеченность АРМ и загруженность СЦС</t>
  </si>
  <si>
    <t>Заполните блок параметров, характеризующих работу цифровых консультантов СЦС</t>
  </si>
  <si>
    <t>Заполните блок параметров, характеризующих доступ к основным электронным ресурсам СЦС</t>
  </si>
  <si>
    <t>Заполните блок параметров, характеризующих безопасность личных данных пользователей СЦС</t>
  </si>
  <si>
    <r>
      <rPr>
        <b/>
        <sz val="12"/>
        <color theme="1"/>
        <rFont val="Times New Roman"/>
        <family val="1"/>
        <charset val="204"/>
      </rPr>
      <t>Заполните поле для комментариев</t>
    </r>
    <r>
      <rPr>
        <sz val="12"/>
        <color theme="1"/>
        <rFont val="Times New Roman"/>
        <family val="1"/>
        <charset val="204"/>
      </rPr>
      <t xml:space="preserve">
При необходимости внесите комментарии по данному ЦЗН, которые могут раскрыть особенности работы СЦС, повлиять на принятие положительного заключения по прохождению КТ и т.д.</t>
    </r>
  </si>
  <si>
    <t>Поле необязательное к заполнению</t>
  </si>
  <si>
    <t>Данные параметры влияют на успешность прохождения КТ
В случае совмещения СЦС для граждан и работодателей заполняйте только один столбец</t>
  </si>
  <si>
    <t>Данные параметры не влияют на успешность прохождения КТ
В случае совмещения СЦС для граждан и работодателей заполняйте только один столбец</t>
  </si>
  <si>
    <t>ФИО отвественного за заполнение чек-листа</t>
  </si>
  <si>
    <t>Вставьте ссылку на фотографии СЦС</t>
  </si>
  <si>
    <t>Продублируйте вкладку ЦЗН 1 в соотвествии с количеством ЦЗН региона, пронумеруйте в соотвествии с таблицей заполненной на шаге 2</t>
  </si>
  <si>
    <t>Прикрепите ссылку на фотографии СЦС</t>
  </si>
  <si>
    <t>Рекомендуется создать единое облако с фотографиями СЦС всего региона</t>
  </si>
  <si>
    <t>Заполните подобным образом чек листы по всем ЦЗН региона</t>
  </si>
  <si>
    <t>Откройте вкладку "ЦЗН 1"</t>
  </si>
  <si>
    <t>Субъект РФ</t>
  </si>
  <si>
    <t>Должность:</t>
  </si>
  <si>
    <t>Телефон:</t>
  </si>
  <si>
    <t>Эл. почта:</t>
  </si>
  <si>
    <t>впишите сюда свою эл. почту</t>
  </si>
  <si>
    <t>впишите сюда свой раб. телефон</t>
  </si>
  <si>
    <t>впишите свою сюда должность</t>
  </si>
  <si>
    <t>укажите здесь кол-во медернизированных ЦЗН региона</t>
  </si>
  <si>
    <t>укажите здесь кол-во ЦЗН региона</t>
  </si>
  <si>
    <t>впишите сюда свое ФИО</t>
  </si>
  <si>
    <t>впишите сюда свой регион</t>
  </si>
  <si>
    <t>(впишите сюда свои комментарии при необходимости)</t>
  </si>
  <si>
    <t>Ссылка на фото:</t>
  </si>
  <si>
    <t>Впишите сюда свои комментарии по этому ЦЗН при необходимости</t>
  </si>
  <si>
    <t>Комментарии**:</t>
  </si>
  <si>
    <t>Соотвествие требованиям ТК</t>
  </si>
  <si>
    <t>Принято (для КТ)</t>
  </si>
  <si>
    <t>Не принято (для КТ)</t>
  </si>
  <si>
    <t>Обеспечение бесплатного доступа к единой цифровой платформе ЕЦП "РвР"</t>
  </si>
  <si>
    <t>Чек-лист соответствия оборудования секторов цифровых сервисов (СЦС) параметрам, установленным Стандартом и ТК</t>
  </si>
  <si>
    <t>Чек-листы соответствия оборудования секторов цифровых сервисов (СЦС) параметрам, установленным Стандартом и ТК</t>
  </si>
  <si>
    <t>ПРИНЯТО (ДЛЯ КТ)</t>
  </si>
  <si>
    <t>НЕ ПРИНЯТО (ДЛЯ КТ)</t>
  </si>
  <si>
    <r>
      <rPr>
        <b/>
        <sz val="12"/>
        <color theme="1"/>
        <rFont val="Times New Roman"/>
        <family val="1"/>
        <charset val="204"/>
      </rPr>
      <t>Заполните общие сведения по своему региону:</t>
    </r>
    <r>
      <rPr>
        <sz val="12"/>
        <color theme="1"/>
        <rFont val="Times New Roman"/>
        <family val="1"/>
        <charset val="204"/>
      </rPr>
      <t xml:space="preserve">
- регион
- ФИО и контактные данные отвественного за заполнение чек-листа по региону
- количество ЦЗН
- количество ЦЗН, участвующих в модернизации в рамках регионального проекта по комплексной модернизации в 2024 году</t>
    </r>
  </si>
  <si>
    <r>
      <t xml:space="preserve">Заполните общие сведения о ЦЗН:
</t>
    </r>
    <r>
      <rPr>
        <sz val="12"/>
        <color theme="1"/>
        <rFont val="Times New Roman"/>
        <family val="1"/>
        <charset val="204"/>
      </rPr>
      <t>- впишите название ЦЗН 1
- укажите его уровень
- укажите участвует ли ЦЗН в модернизации в рамках регионального проекта по комплексной модернизации в 2024 году
- Впишите ФИО отвественного за заполнение чек-листа по данному ЦЗН</t>
    </r>
  </si>
  <si>
    <r>
      <rPr>
        <sz val="12"/>
        <color theme="1"/>
        <rFont val="Times New Roman"/>
        <family val="1"/>
        <charset val="204"/>
      </rPr>
      <t xml:space="preserve">Заполните </t>
    </r>
    <r>
      <rPr>
        <b/>
        <sz val="12"/>
        <color theme="1"/>
        <rFont val="Times New Roman"/>
        <family val="1"/>
        <charset val="204"/>
      </rPr>
      <t>поле для комментариев</t>
    </r>
    <r>
      <rPr>
        <sz val="12"/>
        <color theme="1"/>
        <rFont val="Times New Roman"/>
        <family val="1"/>
        <charset val="204"/>
      </rPr>
      <t xml:space="preserve">
При необходимости внесите комментарии по данному ЦЗН, которые могут раскрыть особенности работы СЦС, повлиять на принятие положительного заключения по прохождению КТ и т.д. </t>
    </r>
  </si>
  <si>
    <t>Заполняйте только ячейки выделенные светло-зеленым цветом</t>
  </si>
  <si>
    <t>3.3.</t>
  </si>
  <si>
    <r>
      <t xml:space="preserve">
</t>
    </r>
    <r>
      <rPr>
        <b/>
        <sz val="10"/>
        <color theme="1"/>
        <rFont val="Times New Roman"/>
        <family val="1"/>
        <charset val="204"/>
      </rPr>
      <t>Заполняйте только ячейки выделенные светло-зеленым цветом</t>
    </r>
    <r>
      <rPr>
        <sz val="10"/>
        <color theme="1"/>
        <rFont val="Times New Roman"/>
        <family val="1"/>
        <charset val="204"/>
      </rPr>
      <t xml:space="preserve">
Не заполняйте ячейки выделенные серым, темно-зеленым и красным цветами (заполняются автоматически или методологом ФЦК)</t>
    </r>
  </si>
  <si>
    <t>в т.ч. прошедших курс в СДО ФЦК СЗ "Цифровой консультант ЦЗН"</t>
  </si>
  <si>
    <t>Среднее время ожидания в очереди на получение консультации в секторе цифровых сервисов для заявителей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</si>
</sst>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9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4" borderId="0" xfId="0" applyFont="1" applyFill="1" applyAlignment="1">
      <alignment wrapText="1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 applyProtection="1">
      <alignment horizontal="right" wrapText="1"/>
      <protection locked="0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Protection="1">
      <protection locked="0"/>
    </xf>
    <xf numFmtId="0" fontId="2" fillId="4" borderId="0" xfId="0" applyFont="1" applyFill="1" applyAlignment="1" applyProtection="1">
      <alignment wrapText="1"/>
      <protection locked="0"/>
    </xf>
    <xf numFmtId="0" fontId="1" fillId="4" borderId="0" xfId="0" applyFont="1" applyFill="1"/>
    <xf numFmtId="0" fontId="1" fillId="4" borderId="0" xfId="0" applyFont="1" applyFill="1" applyAlignment="1" applyProtection="1">
      <alignment horizontal="right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2" fillId="4" borderId="0" xfId="0" applyFont="1" applyFill="1"/>
    <xf numFmtId="0" fontId="3" fillId="4" borderId="0" xfId="0" applyFont="1" applyFill="1"/>
    <xf numFmtId="0" fontId="9" fillId="4" borderId="0" xfId="0" applyFont="1" applyFill="1" applyAlignment="1">
      <alignment wrapText="1"/>
    </xf>
    <xf numFmtId="0" fontId="9" fillId="4" borderId="0" xfId="0" applyFont="1" applyFill="1"/>
    <xf numFmtId="0" fontId="2" fillId="4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16" fontId="2" fillId="5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4" borderId="4" xfId="0" applyFont="1" applyFill="1" applyBorder="1"/>
    <xf numFmtId="0" fontId="10" fillId="3" borderId="1" xfId="0" applyFont="1" applyFill="1" applyBorder="1" applyAlignment="1" applyProtection="1">
      <alignment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0" fillId="4" borderId="0" xfId="0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wrapText="1"/>
    </xf>
    <xf numFmtId="0" fontId="11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2" tint="-9.9948118533890809E-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46566</xdr:colOff>
      <xdr:row>1</xdr:row>
      <xdr:rowOff>6350</xdr:rowOff>
    </xdr:from>
    <xdr:to>
      <xdr:col>5</xdr:col>
      <xdr:colOff>21166</xdr:colOff>
      <xdr:row>7</xdr:row>
      <xdr:rowOff>508201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D381F0D-B2AA-8ABB-A274-3E1E8CE5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566" y="207433"/>
          <a:ext cx="4715933" cy="5232601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42333</xdr:colOff>
      <xdr:row>7</xdr:row>
      <xdr:rowOff>582084</xdr:rowOff>
    </xdr:from>
    <xdr:to>
      <xdr:col>11</xdr:col>
      <xdr:colOff>433533</xdr:colOff>
      <xdr:row>17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E5060F-FF0E-0D4A-7059-9C78D867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33" y="5513917"/>
          <a:ext cx="8815533" cy="804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B008-C972-4E32-AE2C-045B8E407D4D}">
  <dimension ref="A1:N18"/>
  <sheetViews>
    <sheetView tabSelected="1" view="pageBreakPreview" zoomScale="60" zoomScaleNormal="70" workbookViewId="0">
      <selection activeCell="Q20" sqref="Q20"/>
    </sheetView>
  </sheetViews>
  <sheetFormatPr defaultRowHeight="15.5" x14ac:dyDescent="0.35"/>
  <cols>
    <col min="1" max="1" width="8.7265625" style="5"/>
    <col min="2" max="2" width="50.6328125" style="5" customWidth="1"/>
    <col min="3" max="3" width="20.6328125" style="5" customWidth="1"/>
    <col min="4" max="4" width="59.08984375" style="5" customWidth="1"/>
    <col min="5" max="16384" width="8.7265625" style="5"/>
  </cols>
  <sheetData>
    <row r="1" spans="1:14" x14ac:dyDescent="0.35">
      <c r="A1" s="6" t="s">
        <v>61</v>
      </c>
      <c r="B1" s="6" t="s">
        <v>62</v>
      </c>
      <c r="C1" s="6" t="s">
        <v>78</v>
      </c>
      <c r="D1" s="58" t="s">
        <v>63</v>
      </c>
      <c r="E1" s="59"/>
      <c r="F1" s="59"/>
      <c r="G1" s="59"/>
      <c r="H1" s="59"/>
      <c r="I1" s="59"/>
      <c r="J1" s="59"/>
      <c r="K1" s="59"/>
    </row>
    <row r="2" spans="1:14" x14ac:dyDescent="0.35">
      <c r="A2" s="63" t="s">
        <v>74</v>
      </c>
      <c r="B2" s="64"/>
      <c r="C2" s="65"/>
      <c r="D2" s="29"/>
      <c r="E2" s="31"/>
      <c r="F2" s="31"/>
      <c r="G2" s="31"/>
      <c r="H2" s="31"/>
      <c r="I2" s="31"/>
      <c r="J2" s="31"/>
      <c r="K2" s="31"/>
    </row>
    <row r="3" spans="1:14" ht="124" x14ac:dyDescent="0.35">
      <c r="A3" s="6">
        <v>1</v>
      </c>
      <c r="B3" s="25" t="s">
        <v>121</v>
      </c>
      <c r="C3" s="69" t="s">
        <v>124</v>
      </c>
      <c r="D3" s="50"/>
      <c r="E3" s="31"/>
      <c r="F3" s="31"/>
      <c r="G3" s="31"/>
      <c r="H3" s="31"/>
      <c r="I3" s="31"/>
      <c r="J3" s="31"/>
      <c r="K3" s="31"/>
    </row>
    <row r="4" spans="1:14" ht="93" x14ac:dyDescent="0.35">
      <c r="A4" s="6">
        <v>2</v>
      </c>
      <c r="B4" s="7" t="s">
        <v>123</v>
      </c>
      <c r="C4" s="70"/>
      <c r="D4" s="31"/>
      <c r="E4" s="31"/>
      <c r="F4" s="31"/>
      <c r="G4" s="31"/>
      <c r="H4" s="31"/>
      <c r="I4" s="31"/>
      <c r="J4" s="31"/>
      <c r="K4" s="31"/>
    </row>
    <row r="5" spans="1:14" ht="77.5" x14ac:dyDescent="0.35">
      <c r="A5" s="6">
        <v>3</v>
      </c>
      <c r="B5" s="25" t="s">
        <v>77</v>
      </c>
      <c r="C5" s="71"/>
      <c r="D5" s="31"/>
      <c r="E5" s="31"/>
      <c r="F5" s="31"/>
      <c r="G5" s="31"/>
      <c r="H5" s="31"/>
      <c r="I5" s="31"/>
      <c r="J5" s="31"/>
      <c r="K5" s="31"/>
    </row>
    <row r="6" spans="1:14" ht="46" customHeight="1" x14ac:dyDescent="0.35">
      <c r="A6" s="60" t="s">
        <v>93</v>
      </c>
      <c r="B6" s="61"/>
      <c r="C6" s="62"/>
      <c r="D6" s="31"/>
      <c r="E6" s="31"/>
      <c r="F6" s="31"/>
      <c r="G6" s="31"/>
      <c r="H6" s="31"/>
      <c r="I6" s="31"/>
      <c r="J6" s="31"/>
      <c r="K6" s="31"/>
      <c r="N6"/>
    </row>
    <row r="7" spans="1:14" ht="15.5" customHeight="1" x14ac:dyDescent="0.35">
      <c r="A7" s="66" t="s">
        <v>97</v>
      </c>
      <c r="B7" s="67"/>
      <c r="C7" s="68"/>
      <c r="D7" s="31"/>
      <c r="E7" s="31"/>
      <c r="F7" s="31"/>
      <c r="G7" s="31"/>
      <c r="H7" s="31"/>
      <c r="I7" s="31"/>
      <c r="J7" s="31"/>
      <c r="K7" s="31"/>
    </row>
    <row r="8" spans="1:14" ht="123.5" x14ac:dyDescent="0.35">
      <c r="A8" s="6">
        <v>4</v>
      </c>
      <c r="B8" s="7" t="s">
        <v>122</v>
      </c>
      <c r="C8" s="72" t="s">
        <v>126</v>
      </c>
      <c r="D8" s="50"/>
      <c r="E8" s="31"/>
      <c r="F8" s="31"/>
      <c r="G8" s="31"/>
      <c r="H8" s="31"/>
      <c r="I8" s="31"/>
      <c r="J8" s="31"/>
      <c r="K8" s="31"/>
    </row>
    <row r="9" spans="1:14" ht="124" x14ac:dyDescent="0.35">
      <c r="A9" s="6">
        <v>5</v>
      </c>
      <c r="B9" s="25" t="s">
        <v>82</v>
      </c>
      <c r="C9" s="72"/>
      <c r="D9" s="50"/>
      <c r="E9" s="31"/>
      <c r="F9" s="31"/>
      <c r="G9" s="31"/>
      <c r="H9" s="31"/>
      <c r="I9" s="31"/>
      <c r="J9" s="31"/>
      <c r="K9" s="31"/>
    </row>
    <row r="10" spans="1:14" x14ac:dyDescent="0.35">
      <c r="A10" s="63" t="s">
        <v>80</v>
      </c>
      <c r="B10" s="64"/>
      <c r="C10" s="65"/>
      <c r="D10" s="31"/>
      <c r="E10" s="31"/>
      <c r="F10" s="31"/>
      <c r="G10" s="31"/>
      <c r="H10" s="31"/>
      <c r="I10" s="31"/>
      <c r="J10" s="31"/>
      <c r="K10" s="31"/>
    </row>
    <row r="11" spans="1:14" ht="117.5" x14ac:dyDescent="0.35">
      <c r="A11" s="6">
        <v>6</v>
      </c>
      <c r="B11" s="7" t="s">
        <v>81</v>
      </c>
      <c r="C11" s="27" t="s">
        <v>90</v>
      </c>
      <c r="D11"/>
      <c r="E11" s="31"/>
      <c r="F11" s="31"/>
      <c r="G11" s="31"/>
      <c r="H11" s="31"/>
      <c r="I11" s="31"/>
      <c r="J11" s="31"/>
      <c r="K11" s="31"/>
    </row>
    <row r="12" spans="1:14" ht="45.5" customHeight="1" x14ac:dyDescent="0.35">
      <c r="A12" s="6">
        <v>7</v>
      </c>
      <c r="B12" s="7" t="s">
        <v>83</v>
      </c>
      <c r="C12" s="72" t="s">
        <v>89</v>
      </c>
      <c r="D12" s="31"/>
      <c r="E12" s="31"/>
      <c r="F12" s="31"/>
      <c r="G12" s="31"/>
      <c r="H12" s="31"/>
      <c r="I12" s="31"/>
      <c r="J12" s="31"/>
      <c r="K12" s="31"/>
    </row>
    <row r="13" spans="1:14" ht="30.5" x14ac:dyDescent="0.35">
      <c r="A13" s="6">
        <v>8</v>
      </c>
      <c r="B13" s="7" t="s">
        <v>84</v>
      </c>
      <c r="C13" s="72"/>
      <c r="D13" s="31"/>
      <c r="E13" s="31"/>
      <c r="F13" s="31"/>
      <c r="G13" s="31"/>
      <c r="H13" s="31"/>
      <c r="I13" s="31"/>
      <c r="J13" s="31"/>
      <c r="K13" s="31"/>
    </row>
    <row r="14" spans="1:14" ht="30.5" x14ac:dyDescent="0.35">
      <c r="A14" s="6">
        <v>9</v>
      </c>
      <c r="B14" s="7" t="s">
        <v>85</v>
      </c>
      <c r="C14" s="72"/>
      <c r="D14" s="31"/>
      <c r="E14" s="31"/>
      <c r="F14" s="31"/>
      <c r="G14" s="31"/>
      <c r="H14" s="31"/>
      <c r="I14" s="31"/>
      <c r="J14" s="31"/>
      <c r="K14" s="31"/>
    </row>
    <row r="15" spans="1:14" ht="45.5" x14ac:dyDescent="0.35">
      <c r="A15" s="6">
        <v>10</v>
      </c>
      <c r="B15" s="7" t="s">
        <v>86</v>
      </c>
      <c r="C15" s="72"/>
      <c r="D15" s="31"/>
      <c r="E15" s="31"/>
      <c r="F15" s="31"/>
      <c r="G15" s="31"/>
      <c r="H15" s="31"/>
      <c r="I15" s="31"/>
      <c r="J15" s="31"/>
      <c r="K15" s="31"/>
    </row>
    <row r="16" spans="1:14" ht="52" x14ac:dyDescent="0.35">
      <c r="A16" s="6">
        <v>11</v>
      </c>
      <c r="B16" s="6" t="s">
        <v>94</v>
      </c>
      <c r="C16" s="26" t="s">
        <v>95</v>
      </c>
      <c r="D16" s="31"/>
      <c r="E16" s="31"/>
      <c r="F16" s="31"/>
      <c r="G16" s="31"/>
      <c r="H16" s="31"/>
      <c r="I16" s="31"/>
      <c r="J16" s="31"/>
      <c r="K16" s="31"/>
    </row>
    <row r="17" spans="1:11" ht="93" x14ac:dyDescent="0.35">
      <c r="A17" s="6">
        <v>12</v>
      </c>
      <c r="B17" s="25" t="s">
        <v>87</v>
      </c>
      <c r="C17" s="26" t="s">
        <v>88</v>
      </c>
      <c r="D17" s="31"/>
      <c r="E17" s="31"/>
      <c r="F17" s="31"/>
      <c r="G17" s="31"/>
      <c r="H17" s="31"/>
      <c r="I17" s="31"/>
      <c r="J17" s="31"/>
      <c r="K17" s="31"/>
    </row>
    <row r="18" spans="1:11" ht="15.5" customHeight="1" x14ac:dyDescent="0.35">
      <c r="A18" s="60" t="s">
        <v>96</v>
      </c>
      <c r="B18" s="61"/>
      <c r="C18" s="62"/>
      <c r="D18" s="31"/>
      <c r="E18" s="31"/>
      <c r="F18" s="31"/>
      <c r="G18" s="31"/>
      <c r="H18" s="31"/>
      <c r="I18" s="31"/>
      <c r="J18" s="31"/>
      <c r="K18" s="31"/>
    </row>
  </sheetData>
  <mergeCells count="9">
    <mergeCell ref="D1:K1"/>
    <mergeCell ref="A18:C18"/>
    <mergeCell ref="A10:C10"/>
    <mergeCell ref="A7:C7"/>
    <mergeCell ref="A6:C6"/>
    <mergeCell ref="A2:C2"/>
    <mergeCell ref="C3:C5"/>
    <mergeCell ref="C8:C9"/>
    <mergeCell ref="C12:C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D5F9-1D9A-4142-8D22-D2CC48E7E1B0}">
  <dimension ref="A1:D23"/>
  <sheetViews>
    <sheetView view="pageBreakPreview" zoomScale="90" zoomScaleNormal="100" zoomScaleSheetLayoutView="90" workbookViewId="0">
      <selection activeCell="B1" sqref="B1:D1"/>
    </sheetView>
  </sheetViews>
  <sheetFormatPr defaultRowHeight="14" x14ac:dyDescent="0.3"/>
  <cols>
    <col min="1" max="1" width="5.6328125" style="28" customWidth="1"/>
    <col min="2" max="2" width="35.6328125" style="32" customWidth="1"/>
    <col min="3" max="3" width="25.6328125" style="28" customWidth="1"/>
    <col min="4" max="4" width="15.6328125" style="28" customWidth="1"/>
    <col min="5" max="16384" width="8.7265625" style="28"/>
  </cols>
  <sheetData>
    <row r="1" spans="1:4" ht="42" customHeight="1" x14ac:dyDescent="0.35">
      <c r="B1" s="75" t="s">
        <v>118</v>
      </c>
      <c r="C1" s="75"/>
      <c r="D1" s="75"/>
    </row>
    <row r="3" spans="1:4" x14ac:dyDescent="0.3">
      <c r="B3" s="36" t="s">
        <v>98</v>
      </c>
      <c r="C3" s="73" t="s">
        <v>108</v>
      </c>
      <c r="D3" s="73"/>
    </row>
    <row r="4" spans="1:4" x14ac:dyDescent="0.3">
      <c r="B4" s="10"/>
      <c r="C4" s="55"/>
      <c r="D4" s="55"/>
    </row>
    <row r="5" spans="1:4" ht="28" x14ac:dyDescent="0.3">
      <c r="B5" s="36" t="s">
        <v>91</v>
      </c>
      <c r="C5" s="74" t="s">
        <v>107</v>
      </c>
      <c r="D5" s="74"/>
    </row>
    <row r="6" spans="1:4" ht="29" customHeight="1" x14ac:dyDescent="0.3">
      <c r="B6" s="36" t="s">
        <v>99</v>
      </c>
      <c r="C6" s="74" t="s">
        <v>104</v>
      </c>
      <c r="D6" s="74"/>
    </row>
    <row r="7" spans="1:4" ht="29" customHeight="1" x14ac:dyDescent="0.3">
      <c r="B7" s="36" t="s">
        <v>100</v>
      </c>
      <c r="C7" s="74" t="s">
        <v>103</v>
      </c>
      <c r="D7" s="74"/>
    </row>
    <row r="8" spans="1:4" ht="29" customHeight="1" x14ac:dyDescent="0.3">
      <c r="B8" s="36" t="s">
        <v>101</v>
      </c>
      <c r="C8" s="74" t="s">
        <v>102</v>
      </c>
      <c r="D8" s="74"/>
    </row>
    <row r="9" spans="1:4" x14ac:dyDescent="0.3">
      <c r="B9" s="10"/>
      <c r="C9" s="56"/>
      <c r="D9" s="57"/>
    </row>
    <row r="10" spans="1:4" ht="29" customHeight="1" x14ac:dyDescent="0.3">
      <c r="B10" s="36" t="s">
        <v>72</v>
      </c>
      <c r="C10" s="74" t="s">
        <v>106</v>
      </c>
      <c r="D10" s="74"/>
    </row>
    <row r="11" spans="1:4" ht="28" x14ac:dyDescent="0.3">
      <c r="B11" s="36" t="s">
        <v>73</v>
      </c>
      <c r="C11" s="74" t="s">
        <v>105</v>
      </c>
      <c r="D11" s="74"/>
    </row>
    <row r="12" spans="1:4" x14ac:dyDescent="0.3">
      <c r="C12" s="55"/>
      <c r="D12" s="55"/>
    </row>
    <row r="13" spans="1:4" ht="42" customHeight="1" x14ac:dyDescent="0.3">
      <c r="B13" s="36" t="s">
        <v>78</v>
      </c>
      <c r="C13" s="74" t="s">
        <v>109</v>
      </c>
      <c r="D13" s="74"/>
    </row>
    <row r="16" spans="1:4" ht="15.5" x14ac:dyDescent="0.35">
      <c r="A16" s="29" t="s">
        <v>71</v>
      </c>
      <c r="B16" s="30"/>
      <c r="C16" s="31"/>
      <c r="D16" s="31"/>
    </row>
    <row r="17" spans="1:4" ht="56" x14ac:dyDescent="0.3">
      <c r="A17" s="34" t="s">
        <v>0</v>
      </c>
      <c r="B17" s="35" t="s">
        <v>60</v>
      </c>
      <c r="C17" s="34" t="s">
        <v>1</v>
      </c>
      <c r="D17" s="35" t="s">
        <v>70</v>
      </c>
    </row>
    <row r="18" spans="1:4" x14ac:dyDescent="0.3">
      <c r="A18" s="49">
        <v>1</v>
      </c>
      <c r="B18" s="33" t="s">
        <v>65</v>
      </c>
      <c r="C18" s="43">
        <v>1</v>
      </c>
      <c r="D18" s="2" t="s">
        <v>50</v>
      </c>
    </row>
    <row r="19" spans="1:4" x14ac:dyDescent="0.3">
      <c r="A19" s="49">
        <v>2</v>
      </c>
      <c r="B19" s="33" t="s">
        <v>69</v>
      </c>
      <c r="C19" s="43">
        <v>1</v>
      </c>
      <c r="D19" s="2" t="s">
        <v>50</v>
      </c>
    </row>
    <row r="20" spans="1:4" x14ac:dyDescent="0.3">
      <c r="A20" s="49">
        <v>3</v>
      </c>
      <c r="B20" s="33" t="s">
        <v>66</v>
      </c>
      <c r="C20" s="43">
        <v>1</v>
      </c>
      <c r="D20" s="2" t="s">
        <v>50</v>
      </c>
    </row>
    <row r="21" spans="1:4" x14ac:dyDescent="0.3">
      <c r="A21" s="49">
        <v>4</v>
      </c>
      <c r="B21" s="33" t="s">
        <v>67</v>
      </c>
      <c r="C21" s="43">
        <v>1</v>
      </c>
      <c r="D21" s="2" t="s">
        <v>50</v>
      </c>
    </row>
    <row r="22" spans="1:4" x14ac:dyDescent="0.3">
      <c r="A22" s="49">
        <v>5</v>
      </c>
      <c r="B22" s="33" t="s">
        <v>68</v>
      </c>
      <c r="C22" s="43">
        <v>1</v>
      </c>
      <c r="D22" s="2" t="s">
        <v>50</v>
      </c>
    </row>
    <row r="23" spans="1:4" x14ac:dyDescent="0.3">
      <c r="A23" s="49" t="s">
        <v>64</v>
      </c>
      <c r="B23" s="4"/>
      <c r="C23" s="1"/>
      <c r="D23" s="4"/>
    </row>
  </sheetData>
  <mergeCells count="9">
    <mergeCell ref="C3:D3"/>
    <mergeCell ref="C13:D13"/>
    <mergeCell ref="B1:D1"/>
    <mergeCell ref="C11:D11"/>
    <mergeCell ref="C10:D10"/>
    <mergeCell ref="C8:D8"/>
    <mergeCell ref="C7:D7"/>
    <mergeCell ref="C6:D6"/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16A4C5-E934-46F6-AD36-B97B0C82B86A}">
          <x14:formula1>
            <xm:f>легенда!$B$1:$B$2</xm:f>
          </x14:formula1>
          <xm:sqref>D18:D22</xm:sqref>
        </x14:dataValidation>
        <x14:dataValidation type="list" allowBlank="1" showInputMessage="1" showErrorMessage="1" prompt="выберете из выпадающего списка" xr:uid="{DF2C0567-0A4F-40C6-AC9C-86C20895DFB6}">
          <x14:formula1>
            <xm:f>легенда!$A$1:$A$3</xm:f>
          </x14:formula1>
          <xm:sqref>C18:D22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7E03-5C04-4DAA-B7E8-274041421295}">
  <dimension ref="A1:J42"/>
  <sheetViews>
    <sheetView view="pageBreakPreview" zoomScale="60" zoomScaleNormal="60" workbookViewId="0">
      <selection activeCell="L33" sqref="L33"/>
    </sheetView>
  </sheetViews>
  <sheetFormatPr defaultRowHeight="14" x14ac:dyDescent="0.3"/>
  <cols>
    <col min="1" max="1" width="5.6328125" style="8" customWidth="1"/>
    <col min="2" max="2" width="80.6328125" style="8" customWidth="1"/>
    <col min="3" max="4" width="15.6328125" style="9" customWidth="1"/>
    <col min="5" max="5" width="5.6328125" style="12" customWidth="1"/>
    <col min="6" max="7" width="15.6328125" style="9" customWidth="1"/>
    <col min="8" max="8" width="5.6328125" style="12" customWidth="1"/>
    <col min="9" max="9" width="15.6328125" style="9" customWidth="1"/>
    <col min="10" max="10" width="8.7265625" style="11"/>
    <col min="11" max="11" width="11.08984375" style="8" customWidth="1"/>
    <col min="12" max="16384" width="8.7265625" style="8"/>
  </cols>
  <sheetData>
    <row r="1" spans="1:9" ht="52" customHeight="1" x14ac:dyDescent="0.5">
      <c r="A1" s="11"/>
      <c r="B1" s="76" t="s">
        <v>117</v>
      </c>
      <c r="C1" s="76"/>
      <c r="D1" s="76"/>
      <c r="E1" s="76"/>
      <c r="F1" s="76"/>
      <c r="G1" s="76"/>
      <c r="I1" s="12"/>
    </row>
    <row r="2" spans="1:9" s="11" customFormat="1" x14ac:dyDescent="0.3">
      <c r="A2" s="18"/>
      <c r="C2" s="12"/>
      <c r="D2" s="12"/>
      <c r="E2" s="12"/>
      <c r="F2" s="12"/>
      <c r="G2" s="12"/>
      <c r="H2" s="12"/>
      <c r="I2" s="12"/>
    </row>
    <row r="3" spans="1:9" ht="42" customHeight="1" x14ac:dyDescent="0.3">
      <c r="A3" s="11"/>
      <c r="B3" s="85" t="s">
        <v>60</v>
      </c>
      <c r="C3" s="85"/>
      <c r="D3" s="85"/>
      <c r="E3" s="13"/>
      <c r="F3" s="84" t="s">
        <v>91</v>
      </c>
      <c r="G3" s="84"/>
      <c r="H3" s="22"/>
      <c r="I3" s="100" t="s">
        <v>120</v>
      </c>
    </row>
    <row r="4" spans="1:9" ht="14.5" customHeight="1" x14ac:dyDescent="0.3">
      <c r="A4" s="20"/>
      <c r="B4" s="37" t="s">
        <v>76</v>
      </c>
      <c r="C4" s="37"/>
      <c r="D4" s="45">
        <v>1</v>
      </c>
      <c r="E4" s="14"/>
      <c r="F4" s="84"/>
      <c r="G4" s="84"/>
      <c r="H4" s="22"/>
      <c r="I4" s="101"/>
    </row>
    <row r="5" spans="1:9" ht="14.5" customHeight="1" x14ac:dyDescent="0.3">
      <c r="A5" s="24"/>
      <c r="B5" s="97" t="s">
        <v>75</v>
      </c>
      <c r="C5" s="97"/>
      <c r="D5" s="45" t="s">
        <v>50</v>
      </c>
      <c r="E5" s="11"/>
      <c r="F5" s="84"/>
      <c r="G5" s="84"/>
      <c r="H5" s="22"/>
      <c r="I5" s="102"/>
    </row>
    <row r="6" spans="1:9" s="19" customFormat="1" ht="14" customHeight="1" x14ac:dyDescent="0.3">
      <c r="A6" s="18"/>
      <c r="B6" s="11"/>
      <c r="C6" s="12"/>
      <c r="D6" s="12"/>
      <c r="E6" s="12"/>
      <c r="F6" s="12"/>
      <c r="G6" s="12"/>
      <c r="H6" s="12"/>
    </row>
    <row r="7" spans="1:9" ht="14.5" customHeight="1" x14ac:dyDescent="0.3">
      <c r="A7" s="35" t="s">
        <v>0</v>
      </c>
      <c r="B7" s="41" t="s">
        <v>3</v>
      </c>
      <c r="C7" s="104" t="s">
        <v>15</v>
      </c>
      <c r="D7" s="104"/>
      <c r="E7" s="15"/>
      <c r="F7" s="80" t="s">
        <v>113</v>
      </c>
      <c r="G7" s="81"/>
      <c r="I7" s="103" t="s">
        <v>2</v>
      </c>
    </row>
    <row r="8" spans="1:9" s="11" customFormat="1" ht="15" customHeight="1" x14ac:dyDescent="0.3">
      <c r="A8" s="42" t="s">
        <v>18</v>
      </c>
      <c r="B8" s="86" t="s">
        <v>16</v>
      </c>
      <c r="C8" s="86"/>
      <c r="D8" s="86"/>
      <c r="E8" s="15"/>
      <c r="F8" s="82"/>
      <c r="G8" s="83"/>
      <c r="H8" s="21"/>
      <c r="I8" s="103"/>
    </row>
    <row r="9" spans="1:9" ht="15" customHeight="1" x14ac:dyDescent="0.3">
      <c r="A9" s="38" t="s">
        <v>19</v>
      </c>
      <c r="B9" s="90" t="s">
        <v>55</v>
      </c>
      <c r="C9" s="90"/>
      <c r="D9" s="45" t="s">
        <v>50</v>
      </c>
      <c r="E9" s="14"/>
      <c r="F9" s="79" t="str">
        <f>IF(AND(D9="Нет", D4&lt;2),"Нет","Да")</f>
        <v>Да</v>
      </c>
      <c r="G9" s="79"/>
      <c r="H9" s="21"/>
      <c r="I9" s="94" t="s">
        <v>50</v>
      </c>
    </row>
    <row r="10" spans="1:9" ht="14" customHeight="1" x14ac:dyDescent="0.3">
      <c r="A10" s="40" t="s">
        <v>20</v>
      </c>
      <c r="B10" s="90" t="str">
        <f>IF(D9="Да","Количество окон первичного приема для граждан","Количество окон первичного приема для граждан и работодателей")</f>
        <v>Количество окон первичного приема для граждан</v>
      </c>
      <c r="C10" s="90"/>
      <c r="D10" s="45">
        <v>0</v>
      </c>
      <c r="E10" s="14"/>
      <c r="F10" s="79"/>
      <c r="G10" s="79"/>
      <c r="H10" s="16"/>
      <c r="I10" s="95"/>
    </row>
    <row r="11" spans="1:9" ht="14" customHeight="1" x14ac:dyDescent="0.3">
      <c r="A11" s="38" t="str">
        <f>IF(D9="Да","1.3."," ")</f>
        <v>1.3.</v>
      </c>
      <c r="B11" s="90" t="str">
        <f>IF(D9="Да","Количество окон первичного приема для работодателей"," ")</f>
        <v>Количество окон первичного приема для работодателей</v>
      </c>
      <c r="C11" s="90"/>
      <c r="D11" s="45">
        <v>0</v>
      </c>
      <c r="E11" s="14"/>
      <c r="F11" s="79"/>
      <c r="G11" s="79"/>
      <c r="H11" s="16"/>
      <c r="I11" s="96"/>
    </row>
    <row r="12" spans="1:9" s="11" customFormat="1" x14ac:dyDescent="0.3">
      <c r="A12" s="19"/>
      <c r="C12" s="16"/>
      <c r="D12" s="16"/>
      <c r="E12" s="16"/>
      <c r="F12" s="16"/>
      <c r="G12" s="16"/>
      <c r="H12" s="16"/>
      <c r="I12" s="16"/>
    </row>
    <row r="13" spans="1:9" ht="70.5" customHeight="1" x14ac:dyDescent="0.3">
      <c r="A13" s="34" t="s">
        <v>0</v>
      </c>
      <c r="B13" s="34" t="s">
        <v>3</v>
      </c>
      <c r="C13" s="35" t="str">
        <f>IF(D9="Да","СЦС для граждан","СЦС для граждан и работодателей")</f>
        <v>СЦС для граждан</v>
      </c>
      <c r="D13" s="35" t="str">
        <f>IF(D9="Да","СЦС для работодателей","!столбец не заполняется!")</f>
        <v>СЦС для работодателей</v>
      </c>
      <c r="E13" s="15"/>
      <c r="F13" s="3" t="str">
        <f>IF(D9="Да","Соотвествие требованиям ТК (СЦС для граждан)","Соотвествие требованиям ТК для СЦС для граждан и работодателей")</f>
        <v>Соотвествие требованиям ТК (СЦС для граждан)</v>
      </c>
      <c r="G13" s="54" t="str">
        <f>IF(D9="Да","Соотвествие требованиям ТК (СЦС для работодателей)"," ")</f>
        <v>Соотвествие требованиям ТК (СЦС для работодателей)</v>
      </c>
      <c r="H13" s="23"/>
      <c r="I13" s="51" t="s">
        <v>2</v>
      </c>
    </row>
    <row r="14" spans="1:9" s="11" customFormat="1" x14ac:dyDescent="0.3">
      <c r="A14" s="10" t="s">
        <v>21</v>
      </c>
      <c r="B14" s="86" t="s">
        <v>17</v>
      </c>
      <c r="C14" s="86"/>
      <c r="D14" s="86"/>
      <c r="E14" s="17"/>
      <c r="F14" s="17"/>
      <c r="G14" s="17"/>
      <c r="H14" s="17"/>
      <c r="I14" s="44"/>
    </row>
    <row r="15" spans="1:9" x14ac:dyDescent="0.3">
      <c r="A15" s="38" t="s">
        <v>26</v>
      </c>
      <c r="B15" s="39" t="s">
        <v>54</v>
      </c>
      <c r="C15" s="45">
        <v>0</v>
      </c>
      <c r="D15" s="45">
        <v>0</v>
      </c>
      <c r="E15" s="46"/>
      <c r="F15" s="53" t="str">
        <f>IF(C15&gt;=2,"Да","Нет*")</f>
        <v>Нет*</v>
      </c>
      <c r="G15" s="53" t="str">
        <f>IF(D9="Да",(IF(D15&gt;=2,"Да","Нет*"))," ")</f>
        <v>Нет*</v>
      </c>
      <c r="H15" s="47"/>
      <c r="I15" s="94" t="s">
        <v>50</v>
      </c>
    </row>
    <row r="16" spans="1:9" x14ac:dyDescent="0.3">
      <c r="A16" s="38" t="s">
        <v>27</v>
      </c>
      <c r="B16" s="39" t="s">
        <v>12</v>
      </c>
      <c r="C16" s="45" t="s">
        <v>51</v>
      </c>
      <c r="D16" s="45" t="s">
        <v>51</v>
      </c>
      <c r="E16" s="46"/>
      <c r="F16" s="53" t="str">
        <f>IF(C16="Да","Да","Нет*")</f>
        <v>Нет*</v>
      </c>
      <c r="G16" s="53" t="str">
        <f>IF(D9="Да",IF(D16="Да","Да","Нет*")," ")</f>
        <v>Нет*</v>
      </c>
      <c r="H16" s="47"/>
      <c r="I16" s="95"/>
    </row>
    <row r="17" spans="1:9" x14ac:dyDescent="0.3">
      <c r="A17" s="38" t="s">
        <v>28</v>
      </c>
      <c r="B17" s="39" t="s">
        <v>13</v>
      </c>
      <c r="C17" s="45" t="s">
        <v>51</v>
      </c>
      <c r="D17" s="45" t="s">
        <v>51</v>
      </c>
      <c r="E17" s="46"/>
      <c r="F17" s="53" t="str">
        <f t="shared" ref="F17:F19" si="0">IF(C17="Да","Да","Нет*")</f>
        <v>Нет*</v>
      </c>
      <c r="G17" s="53" t="str">
        <f>IF(D9="Да",IF(D17="Да","Да","Нет*")," ")</f>
        <v>Нет*</v>
      </c>
      <c r="H17" s="47"/>
      <c r="I17" s="95"/>
    </row>
    <row r="18" spans="1:9" x14ac:dyDescent="0.3">
      <c r="A18" s="38" t="s">
        <v>29</v>
      </c>
      <c r="B18" s="39" t="s">
        <v>14</v>
      </c>
      <c r="C18" s="45" t="s">
        <v>51</v>
      </c>
      <c r="D18" s="45" t="s">
        <v>51</v>
      </c>
      <c r="E18" s="46"/>
      <c r="F18" s="53" t="str">
        <f t="shared" si="0"/>
        <v>Нет*</v>
      </c>
      <c r="G18" s="53" t="str">
        <f>IF(D9="Да",IF(D18="Да","Да","Нет*")," ")</f>
        <v>Нет*</v>
      </c>
      <c r="H18" s="47"/>
      <c r="I18" s="95"/>
    </row>
    <row r="19" spans="1:9" x14ac:dyDescent="0.3">
      <c r="A19" s="38" t="s">
        <v>48</v>
      </c>
      <c r="B19" s="39" t="s">
        <v>49</v>
      </c>
      <c r="C19" s="45" t="s">
        <v>51</v>
      </c>
      <c r="D19" s="45" t="s">
        <v>51</v>
      </c>
      <c r="E19" s="46"/>
      <c r="F19" s="53" t="str">
        <f t="shared" si="0"/>
        <v>Нет*</v>
      </c>
      <c r="G19" s="53" t="str">
        <f>IF(D9="Да",IF(D19="Да","Да","Нет*")," ")</f>
        <v>Нет*</v>
      </c>
      <c r="H19" s="47"/>
      <c r="I19" s="96"/>
    </row>
    <row r="20" spans="1:9" s="11" customFormat="1" ht="15.5" customHeight="1" x14ac:dyDescent="0.3">
      <c r="A20" s="10" t="s">
        <v>22</v>
      </c>
      <c r="B20" s="86" t="s">
        <v>59</v>
      </c>
      <c r="C20" s="86"/>
      <c r="D20" s="86"/>
      <c r="E20" s="10"/>
      <c r="F20" s="10"/>
      <c r="G20" s="10"/>
      <c r="H20" s="10"/>
      <c r="I20" s="32"/>
    </row>
    <row r="21" spans="1:9" x14ac:dyDescent="0.3">
      <c r="A21" s="38" t="s">
        <v>30</v>
      </c>
      <c r="B21" s="39" t="s">
        <v>31</v>
      </c>
      <c r="C21" s="45">
        <v>0</v>
      </c>
      <c r="D21" s="45">
        <v>0</v>
      </c>
      <c r="E21" s="46"/>
      <c r="F21" s="53" t="str">
        <f>IF(AND((C21&gt;=D10/5),C21&gt;0),"Да","Нет")</f>
        <v>Нет</v>
      </c>
      <c r="G21" s="53" t="str">
        <f>IF(D9="Да",(IF(AND((D21&gt;=D11/5),D21&gt;0),"Да","Нет"))," ")</f>
        <v>Нет</v>
      </c>
      <c r="H21" s="47"/>
      <c r="I21" s="98" t="s">
        <v>50</v>
      </c>
    </row>
    <row r="22" spans="1:9" ht="28" x14ac:dyDescent="0.3">
      <c r="A22" s="38" t="s">
        <v>32</v>
      </c>
      <c r="B22" s="38" t="s">
        <v>128</v>
      </c>
      <c r="C22" s="45">
        <v>0</v>
      </c>
      <c r="D22" s="45">
        <v>0</v>
      </c>
      <c r="E22" s="46"/>
      <c r="F22" s="53" t="str">
        <f>IF(C22&lt;=15,"Да","Нет")</f>
        <v>Да</v>
      </c>
      <c r="G22" s="53" t="str">
        <f>IF(D9="Да",(IF(D22&lt;=15,"Да","Нет"))," ")</f>
        <v>Да</v>
      </c>
      <c r="H22" s="47"/>
      <c r="I22" s="99"/>
    </row>
    <row r="23" spans="1:9" x14ac:dyDescent="0.3">
      <c r="A23" s="38" t="s">
        <v>125</v>
      </c>
      <c r="B23" s="39" t="s">
        <v>47</v>
      </c>
      <c r="C23" s="45" t="s">
        <v>51</v>
      </c>
      <c r="D23" s="45" t="s">
        <v>51</v>
      </c>
      <c r="E23" s="46"/>
      <c r="F23" s="53" t="str">
        <f>IF(AND((D4&lt;3),C23="Нет"),"Нет","Да")</f>
        <v>Нет</v>
      </c>
      <c r="G23" s="53" t="str">
        <f>IF(D9="Да",(IF(AND((D4&lt;3),D23="Нет"),"Нет","Да"))," ")</f>
        <v>Нет</v>
      </c>
      <c r="H23" s="47"/>
      <c r="I23" s="99"/>
    </row>
    <row r="24" spans="1:9" s="11" customFormat="1" x14ac:dyDescent="0.3">
      <c r="A24" s="10" t="s">
        <v>23</v>
      </c>
      <c r="B24" s="86" t="s">
        <v>56</v>
      </c>
      <c r="C24" s="86"/>
      <c r="D24" s="86"/>
      <c r="E24" s="10"/>
      <c r="F24" s="10"/>
      <c r="G24" s="10"/>
      <c r="H24" s="10"/>
      <c r="I24" s="32"/>
    </row>
    <row r="25" spans="1:9" x14ac:dyDescent="0.3">
      <c r="A25" s="38" t="s">
        <v>33</v>
      </c>
      <c r="B25" s="39" t="s">
        <v>35</v>
      </c>
      <c r="C25" s="45">
        <v>0</v>
      </c>
      <c r="D25" s="45">
        <v>0</v>
      </c>
      <c r="E25" s="46"/>
      <c r="F25" s="53" t="str">
        <f>IF(AND((C25&gt;=C21/3),(C25&gt;0)),"Да","Нет")</f>
        <v>Нет</v>
      </c>
      <c r="G25" s="53" t="str">
        <f>IF(D9="Да",(IF(AND((D25&gt;=D21/3),(D25&gt;0)),"Да","Нет"))," ")</f>
        <v>Нет</v>
      </c>
      <c r="H25" s="47"/>
      <c r="I25" s="94" t="s">
        <v>50</v>
      </c>
    </row>
    <row r="26" spans="1:9" x14ac:dyDescent="0.3">
      <c r="A26" s="38" t="s">
        <v>34</v>
      </c>
      <c r="B26" s="39" t="s">
        <v>127</v>
      </c>
      <c r="C26" s="45">
        <v>0</v>
      </c>
      <c r="D26" s="45">
        <v>0</v>
      </c>
      <c r="E26" s="46"/>
      <c r="F26" s="53" t="str">
        <f>IF(AND((C26&gt;=C21/3),(C26&gt;0)),"Да","Нет")</f>
        <v>Нет</v>
      </c>
      <c r="G26" s="53" t="str">
        <f>IF(D9="Да",(IF(AND((D26&gt;=D21/3),(D25&gt;0)),"Да","Нет"))," ")</f>
        <v>Нет</v>
      </c>
      <c r="H26" s="47"/>
      <c r="I26" s="95"/>
    </row>
    <row r="27" spans="1:9" x14ac:dyDescent="0.3">
      <c r="A27" s="38" t="s">
        <v>37</v>
      </c>
      <c r="B27" s="39" t="s">
        <v>36</v>
      </c>
      <c r="C27" s="45" t="s">
        <v>51</v>
      </c>
      <c r="D27" s="45" t="s">
        <v>51</v>
      </c>
      <c r="E27" s="46"/>
      <c r="F27" s="53" t="str">
        <f>IF(C27="Да","Да","Нет")</f>
        <v>Нет</v>
      </c>
      <c r="G27" s="53" t="str">
        <f>IF(D9="Да",(IF(D27="Да","Да","Нет"))," ")</f>
        <v>Нет</v>
      </c>
      <c r="H27" s="47"/>
      <c r="I27" s="95"/>
    </row>
    <row r="28" spans="1:9" x14ac:dyDescent="0.3">
      <c r="A28" s="38" t="s">
        <v>38</v>
      </c>
      <c r="B28" s="39" t="s">
        <v>11</v>
      </c>
      <c r="C28" s="45" t="s">
        <v>51</v>
      </c>
      <c r="D28" s="45" t="s">
        <v>51</v>
      </c>
      <c r="E28" s="46"/>
      <c r="F28" s="53" t="str">
        <f>IF(C28="Да","Да","Нет")</f>
        <v>Нет</v>
      </c>
      <c r="G28" s="53" t="str">
        <f>IF(D9="Да",(IF(D28="Да","Да","Нет"))," ")</f>
        <v>Нет</v>
      </c>
      <c r="H28" s="47"/>
      <c r="I28" s="96"/>
    </row>
    <row r="29" spans="1:9" s="11" customFormat="1" ht="15.5" customHeight="1" x14ac:dyDescent="0.3">
      <c r="A29" s="20" t="s">
        <v>24</v>
      </c>
      <c r="B29" s="86" t="s">
        <v>57</v>
      </c>
      <c r="C29" s="86"/>
      <c r="D29" s="86"/>
      <c r="E29" s="10"/>
      <c r="F29" s="10"/>
      <c r="G29" s="10"/>
      <c r="H29" s="10"/>
      <c r="I29" s="32"/>
    </row>
    <row r="30" spans="1:9" x14ac:dyDescent="0.3">
      <c r="A30" s="38" t="s">
        <v>39</v>
      </c>
      <c r="B30" s="38" t="s">
        <v>116</v>
      </c>
      <c r="C30" s="45" t="s">
        <v>51</v>
      </c>
      <c r="D30" s="45" t="s">
        <v>51</v>
      </c>
      <c r="E30" s="46"/>
      <c r="F30" s="53" t="str">
        <f t="shared" ref="F30:F36" si="1">IF(C30="Да","Да","Нет")</f>
        <v>Нет</v>
      </c>
      <c r="G30" s="53" t="str">
        <f>IF(D9="Да",(IF(D30="Да","Да","Нет"))," ")</f>
        <v>Нет</v>
      </c>
      <c r="H30" s="47"/>
      <c r="I30" s="94" t="s">
        <v>50</v>
      </c>
    </row>
    <row r="31" spans="1:9" ht="28" x14ac:dyDescent="0.3">
      <c r="A31" s="38" t="s">
        <v>40</v>
      </c>
      <c r="B31" s="38" t="s">
        <v>4</v>
      </c>
      <c r="C31" s="45" t="s">
        <v>51</v>
      </c>
      <c r="D31" s="45" t="s">
        <v>51</v>
      </c>
      <c r="E31" s="46"/>
      <c r="F31" s="53" t="str">
        <f t="shared" si="1"/>
        <v>Нет</v>
      </c>
      <c r="G31" s="53" t="str">
        <f>IF(D9="Да",(IF(D31="Да","Да","Нет"))," ")</f>
        <v>Нет</v>
      </c>
      <c r="H31" s="47"/>
      <c r="I31" s="95"/>
    </row>
    <row r="32" spans="1:9" ht="28" x14ac:dyDescent="0.3">
      <c r="A32" s="38" t="s">
        <v>41</v>
      </c>
      <c r="B32" s="38" t="s">
        <v>5</v>
      </c>
      <c r="C32" s="45" t="s">
        <v>51</v>
      </c>
      <c r="D32" s="45" t="s">
        <v>51</v>
      </c>
      <c r="E32" s="46"/>
      <c r="F32" s="53" t="str">
        <f t="shared" si="1"/>
        <v>Нет</v>
      </c>
      <c r="G32" s="53" t="str">
        <f>IF(D9="Да",(IF(D32="Да","Да","Нет"))," ")</f>
        <v>Нет</v>
      </c>
      <c r="H32" s="47"/>
      <c r="I32" s="95"/>
    </row>
    <row r="33" spans="1:9" ht="28" x14ac:dyDescent="0.3">
      <c r="A33" s="38" t="s">
        <v>42</v>
      </c>
      <c r="B33" s="38" t="s">
        <v>6</v>
      </c>
      <c r="C33" s="45" t="s">
        <v>51</v>
      </c>
      <c r="D33" s="45" t="s">
        <v>51</v>
      </c>
      <c r="E33" s="46"/>
      <c r="F33" s="53" t="str">
        <f t="shared" si="1"/>
        <v>Нет</v>
      </c>
      <c r="G33" s="53" t="str">
        <f>IF(D9="Да",(IF(D33="Да","Да","Нет"))," ")</f>
        <v>Нет</v>
      </c>
      <c r="H33" s="47"/>
      <c r="I33" s="95"/>
    </row>
    <row r="34" spans="1:9" ht="28" x14ac:dyDescent="0.3">
      <c r="A34" s="38" t="s">
        <v>43</v>
      </c>
      <c r="B34" s="38" t="s">
        <v>7</v>
      </c>
      <c r="C34" s="45" t="s">
        <v>51</v>
      </c>
      <c r="D34" s="45" t="s">
        <v>51</v>
      </c>
      <c r="E34" s="46"/>
      <c r="F34" s="53" t="str">
        <f t="shared" si="1"/>
        <v>Нет</v>
      </c>
      <c r="G34" s="53" t="str">
        <f>IF(D9="Да",(IF(D34="Да","Да","Нет"))," ")</f>
        <v>Нет</v>
      </c>
      <c r="H34" s="47"/>
      <c r="I34" s="95"/>
    </row>
    <row r="35" spans="1:9" ht="28" x14ac:dyDescent="0.3">
      <c r="A35" s="38" t="s">
        <v>44</v>
      </c>
      <c r="B35" s="38" t="s">
        <v>8</v>
      </c>
      <c r="C35" s="45" t="s">
        <v>51</v>
      </c>
      <c r="D35" s="45" t="s">
        <v>51</v>
      </c>
      <c r="E35" s="46"/>
      <c r="F35" s="53" t="str">
        <f t="shared" si="1"/>
        <v>Нет</v>
      </c>
      <c r="G35" s="53" t="str">
        <f>IF(D9="Да",(IF(D35="Да","Да","Нет"))," ")</f>
        <v>Нет</v>
      </c>
      <c r="H35" s="47"/>
      <c r="I35" s="95"/>
    </row>
    <row r="36" spans="1:9" ht="28" x14ac:dyDescent="0.3">
      <c r="A36" s="38" t="s">
        <v>45</v>
      </c>
      <c r="B36" s="38" t="s">
        <v>9</v>
      </c>
      <c r="C36" s="45" t="s">
        <v>51</v>
      </c>
      <c r="D36" s="45" t="s">
        <v>51</v>
      </c>
      <c r="E36" s="46"/>
      <c r="F36" s="53" t="str">
        <f t="shared" si="1"/>
        <v>Нет</v>
      </c>
      <c r="G36" s="53" t="str">
        <f>IF(D9="Да",(IF(D36="Да","Да","Нет"))," ")</f>
        <v>Нет</v>
      </c>
      <c r="H36" s="47"/>
      <c r="I36" s="96"/>
    </row>
    <row r="37" spans="1:9" s="11" customFormat="1" ht="15.5" customHeight="1" x14ac:dyDescent="0.3">
      <c r="A37" s="20" t="s">
        <v>25</v>
      </c>
      <c r="B37" s="86" t="s">
        <v>58</v>
      </c>
      <c r="C37" s="86"/>
      <c r="D37" s="86"/>
      <c r="E37" s="10"/>
      <c r="F37" s="10"/>
      <c r="G37" s="10"/>
      <c r="H37" s="10"/>
      <c r="I37" s="32"/>
    </row>
    <row r="38" spans="1:9" ht="28" x14ac:dyDescent="0.3">
      <c r="A38" s="39" t="s">
        <v>46</v>
      </c>
      <c r="B38" s="38" t="s">
        <v>10</v>
      </c>
      <c r="C38" s="45" t="s">
        <v>50</v>
      </c>
      <c r="D38" s="45" t="s">
        <v>50</v>
      </c>
      <c r="E38" s="46"/>
      <c r="F38" s="53" t="str">
        <f>IF(C38="Да","Нет","Да")</f>
        <v>Нет</v>
      </c>
      <c r="G38" s="53" t="str">
        <f>IF(D9="Да",(IF(D38="Да","Нет","Да"))," ")</f>
        <v>Нет</v>
      </c>
      <c r="H38" s="47"/>
      <c r="I38" s="52" t="s">
        <v>50</v>
      </c>
    </row>
    <row r="39" spans="1:9" s="11" customFormat="1" x14ac:dyDescent="0.3">
      <c r="C39" s="12"/>
      <c r="D39" s="12"/>
      <c r="E39" s="12"/>
      <c r="F39" s="12"/>
      <c r="G39" s="12"/>
      <c r="H39" s="12"/>
      <c r="I39" s="12"/>
    </row>
    <row r="40" spans="1:9" ht="33.5" customHeight="1" x14ac:dyDescent="0.3">
      <c r="A40" s="11"/>
      <c r="B40" s="11"/>
      <c r="C40" s="48" t="s">
        <v>110</v>
      </c>
      <c r="D40" s="87" t="s">
        <v>92</v>
      </c>
      <c r="E40" s="88"/>
      <c r="F40" s="88"/>
      <c r="G40" s="89"/>
      <c r="I40" s="52" t="s">
        <v>50</v>
      </c>
    </row>
    <row r="41" spans="1:9" s="11" customFormat="1" x14ac:dyDescent="0.3">
      <c r="C41" s="12"/>
      <c r="D41" s="12"/>
      <c r="E41" s="12"/>
      <c r="F41" s="12"/>
      <c r="G41" s="12"/>
      <c r="H41" s="12"/>
      <c r="I41" s="12"/>
    </row>
    <row r="42" spans="1:9" ht="29" customHeight="1" x14ac:dyDescent="0.3">
      <c r="A42" s="77" t="s">
        <v>79</v>
      </c>
      <c r="B42" s="78"/>
      <c r="C42" s="48" t="s">
        <v>112</v>
      </c>
      <c r="D42" s="91" t="s">
        <v>111</v>
      </c>
      <c r="E42" s="92"/>
      <c r="F42" s="92"/>
      <c r="G42" s="93"/>
      <c r="I42" s="52" t="s">
        <v>50</v>
      </c>
    </row>
  </sheetData>
  <mergeCells count="26">
    <mergeCell ref="I30:I36"/>
    <mergeCell ref="B5:C5"/>
    <mergeCell ref="I21:I23"/>
    <mergeCell ref="B9:C9"/>
    <mergeCell ref="I3:I5"/>
    <mergeCell ref="B29:D29"/>
    <mergeCell ref="I9:I11"/>
    <mergeCell ref="I7:I8"/>
    <mergeCell ref="C7:D7"/>
    <mergeCell ref="B8:D8"/>
    <mergeCell ref="I15:I19"/>
    <mergeCell ref="I25:I28"/>
    <mergeCell ref="B1:G1"/>
    <mergeCell ref="A42:B42"/>
    <mergeCell ref="F9:G11"/>
    <mergeCell ref="F7:G8"/>
    <mergeCell ref="F3:G5"/>
    <mergeCell ref="B3:D3"/>
    <mergeCell ref="B37:D37"/>
    <mergeCell ref="B14:D14"/>
    <mergeCell ref="B20:D20"/>
    <mergeCell ref="B24:D24"/>
    <mergeCell ref="D40:G40"/>
    <mergeCell ref="B10:C10"/>
    <mergeCell ref="B11:C11"/>
    <mergeCell ref="D42:G42"/>
  </mergeCells>
  <conditionalFormatting sqref="F9 F15:G19 F21:G23 F25:G28 F30:G36 F38:G38">
    <cfRule type="cellIs" dxfId="13" priority="6" operator="equal">
      <formula>"Нет*"</formula>
    </cfRule>
    <cfRule type="cellIs" dxfId="12" priority="7" operator="equal">
      <formula>"Нет"</formula>
    </cfRule>
    <cfRule type="cellIs" dxfId="11" priority="8" operator="equal">
      <formula>"Да"</formula>
    </cfRule>
  </conditionalFormatting>
  <conditionalFormatting sqref="F9:G11">
    <cfRule type="cellIs" dxfId="10" priority="9" operator="equal">
      <formula>"Да"</formula>
    </cfRule>
  </conditionalFormatting>
  <conditionalFormatting sqref="G13">
    <cfRule type="cellIs" dxfId="9" priority="1" operator="equal">
      <formula>"Соотвествие требованиям ТК (СЦС для работодателей)"</formula>
    </cfRule>
  </conditionalFormatting>
  <conditionalFormatting sqref="I3">
    <cfRule type="cellIs" dxfId="8" priority="11" operator="equal">
      <formula>"ПРИНЯТО (ДЛЯ КТ)"</formula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I9">
    <cfRule type="cellIs" dxfId="7" priority="17" operator="equal">
      <formula>"Да"</formula>
    </cfRule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I15">
    <cfRule type="cellIs" dxfId="6" priority="27" operator="equal">
      <formula>"Да"</formula>
    </cfRule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I21">
    <cfRule type="cellIs" dxfId="5" priority="25" operator="equal">
      <formula>"Да"</formula>
    </cfRule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I25">
    <cfRule type="cellIs" dxfId="4" priority="23" operator="equal">
      <formula>"Да"</formula>
    </cfRule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I30">
    <cfRule type="cellIs" dxfId="3" priority="21" operator="equal">
      <formula>"Да"</formula>
    </cfRule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I38">
    <cfRule type="cellIs" dxfId="2" priority="19" operator="equal">
      <formula>"Да"</formula>
    </cfRule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I40">
    <cfRule type="cellIs" dxfId="1" priority="15" operator="equal">
      <formula>"Да"</formula>
    </cfRule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I42">
    <cfRule type="cellIs" dxfId="0" priority="13" operator="equal">
      <formula>"Да"</formula>
    </cfRule>
    <cfRule type="iconSet" priority="14">
      <iconSet iconSet="3Symbols">
        <cfvo type="percent" val="0"/>
        <cfvo type="percent" val="33"/>
        <cfvo type="percent" val="67"/>
      </iconSet>
    </cfRule>
  </conditionalFormatting>
  <dataValidations count="12">
    <dataValidation allowBlank="1" sqref="H6:H12 F6:G6 D6 D12 F12:G12" xr:uid="{D7AE8683-AA6C-4B10-AD0D-0B09D73378A5}"/>
    <dataValidation allowBlank="1" showInputMessage="1" showErrorMessage="1" prompt="заполняется автоматически" sqref="F21:G23 H13 F15:G19 F38:G38 F30:G36 F9 F25:G28" xr:uid="{4348FF9A-01C9-4879-8415-D9C41CCCA43D}"/>
    <dataValidation allowBlank="1" showInputMessage="1" showErrorMessage="1" prompt="заполняется методологом ФЦК" sqref="I7" xr:uid="{E8007922-4035-4A0F-B263-541275D88646}"/>
    <dataValidation allowBlank="1" showErrorMessage="1" prompt="укажите центр занятости" sqref="B7" xr:uid="{2C309A69-8EAF-4B6B-9337-3F4B6C585476}"/>
    <dataValidation allowBlank="1" showInputMessage="1" showErrorMessage="1" prompt="укажите центр занятости" sqref="B3" xr:uid="{57C3CCAF-F77E-4B51-AC1E-95A207D85EB2}"/>
    <dataValidation allowBlank="1" showInputMessage="1" showErrorMessage="1" prompt="укажите ФИО отвественного за заполнение чек-листа по данному центру занятости" sqref="F3:G5" xr:uid="{6FE12BD0-DBC9-4DCB-AD93-B56EB9B9FC18}"/>
    <dataValidation allowBlank="1" prompt="заполняется автоматически" sqref="F7:G8" xr:uid="{0AF20450-FD57-4CA7-A63E-28A9B15A4353}"/>
    <dataValidation allowBlank="1" showErrorMessage="1" prompt="заполняется автоматически" sqref="F13:G13" xr:uid="{7E4AAF08-BDE5-474E-851F-B117F7301AAC}"/>
    <dataValidation allowBlank="1" showErrorMessage="1" prompt="заполняется методологом ФЦК" sqref="I13" xr:uid="{D68A62B1-E439-4270-AA66-72D4ACE43881}"/>
    <dataValidation allowBlank="1" showInputMessage="1" showErrorMessage="1" prompt="вставьте ссылку на фотографии сектора цифровых сервисов" sqref="D40:G40" xr:uid="{493BC932-683D-4BBC-80E6-7D3C2C0E704C}"/>
    <dataValidation allowBlank="1" showInputMessage="1" showErrorMessage="1" prompt="При необходимости внесите комментарии по данному ЦЗН, которые могут раскрыть особенности работы СЦС, повлиять на принятие положительного заключения по прохождению КТ и т.д." sqref="D42:G42" xr:uid="{2F7D9BA9-FAF7-4BB8-9F28-79E2898C59FE}"/>
    <dataValidation allowBlank="1" showErrorMessage="1" sqref="E2:E38" xr:uid="{F5EF85AC-88EB-46A3-8936-E81FA9A42F3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44BFFFF-8C19-4F84-AB55-F2D9F2718D25}">
          <x14:formula1>
            <xm:f>легенда!$B$1:$B$2</xm:f>
          </x14:formula1>
          <xm:sqref>C27:D28</xm:sqref>
        </x14:dataValidation>
        <x14:dataValidation type="list" allowBlank="1" showInputMessage="1" showErrorMessage="1" prompt="заполняется методологом ФЦК" xr:uid="{AA44581F-2364-438B-9D80-C6CB2926FA00}">
          <x14:formula1>
            <xm:f>легенда!$B$1:$B$2</xm:f>
          </x14:formula1>
          <xm:sqref>I9 I15 I21 I25 I38 I40 I42 I30</xm:sqref>
        </x14:dataValidation>
        <x14:dataValidation type="list" allowBlank="1" showInputMessage="1" showErrorMessage="1" prompt="выберете из выпадающего списка" xr:uid="{F4CE8784-7621-4C59-9E75-B8A96A230B16}">
          <x14:formula1>
            <xm:f>легенда!$B$1:$B$2</xm:f>
          </x14:formula1>
          <xm:sqref>C30:D36 C38:D38 C23:D23 C16:D19 D5 D9</xm:sqref>
        </x14:dataValidation>
        <x14:dataValidation type="list" allowBlank="1" showInputMessage="1" showErrorMessage="1" prompt="заполняется методологом ФЦК" xr:uid="{B227FE9C-EB76-4D12-95E9-C985910E6E55}">
          <x14:formula1>
            <xm:f>Лист4!$A$1:$A$2</xm:f>
          </x14:formula1>
          <xm:sqref>I3</xm:sqref>
        </x14:dataValidation>
        <x14:dataValidation type="list" allowBlank="1" showInputMessage="1" showErrorMessage="1" prompt="выберете из выпадающего списка" xr:uid="{0307006B-0F91-476F-9819-C9695924DADC}">
          <x14:formula1>
            <xm:f>легенда!$A$1:$A$3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CB55-F21E-4F0A-B6B9-B68BA4CFBFD9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D455-6E60-4A55-BBF8-BE359ED4E419}">
  <dimension ref="A1:A2"/>
  <sheetViews>
    <sheetView workbookViewId="0">
      <selection activeCell="L8" sqref="L8"/>
    </sheetView>
  </sheetViews>
  <sheetFormatPr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A2653-31E2-43A0-A3A5-CA96EF1CE29B}">
  <dimension ref="A1:B4"/>
  <sheetViews>
    <sheetView workbookViewId="0">
      <selection activeCell="C13" sqref="C13"/>
    </sheetView>
  </sheetViews>
  <sheetFormatPr defaultRowHeight="14.5" x14ac:dyDescent="0.35"/>
  <sheetData>
    <row r="1" spans="1:2" x14ac:dyDescent="0.35">
      <c r="A1">
        <v>1</v>
      </c>
      <c r="B1" t="s">
        <v>50</v>
      </c>
    </row>
    <row r="2" spans="1:2" x14ac:dyDescent="0.35">
      <c r="A2">
        <v>2</v>
      </c>
      <c r="B2" t="s">
        <v>51</v>
      </c>
    </row>
    <row r="3" spans="1:2" x14ac:dyDescent="0.35">
      <c r="A3">
        <v>3</v>
      </c>
      <c r="B3" t="s">
        <v>52</v>
      </c>
    </row>
    <row r="4" spans="1:2" x14ac:dyDescent="0.35">
      <c r="B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Инструкция</vt:lpstr>
      <vt:lpstr>Общая информация</vt:lpstr>
      <vt:lpstr>ЦЗН 1</vt:lpstr>
      <vt:lpstr>Лист4</vt:lpstr>
      <vt:lpstr>Лист2</vt:lpstr>
      <vt:lpstr>легенда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Бабкин</dc:creator>
  <cp:lastModifiedBy>Роман Бабкин</cp:lastModifiedBy>
  <dcterms:created xsi:type="dcterms:W3CDTF">2015-06-05T18:19:34Z</dcterms:created>
  <dcterms:modified xsi:type="dcterms:W3CDTF">2024-05-27T13:26:52Z</dcterms:modified>
</cp:coreProperties>
</file>